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32" i="1" l="1"/>
  <c r="C131" i="1"/>
  <c r="E91" i="1" l="1"/>
  <c r="F91" i="1"/>
  <c r="D88" i="1"/>
  <c r="C88" i="1"/>
  <c r="C46" i="1" l="1"/>
  <c r="D19" i="1" l="1"/>
  <c r="D106" i="1" l="1"/>
  <c r="C106" i="1"/>
  <c r="D82" i="1"/>
  <c r="F110" i="1"/>
  <c r="E109" i="1"/>
  <c r="E110" i="1"/>
  <c r="D15" i="1"/>
  <c r="D9" i="1" s="1"/>
  <c r="D46" i="1" l="1"/>
  <c r="E29" i="1" l="1"/>
  <c r="F29" i="1"/>
  <c r="D24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4" i="1"/>
  <c r="E95" i="1"/>
  <c r="E96" i="1"/>
  <c r="E97" i="1"/>
  <c r="E98" i="1"/>
  <c r="E101" i="1"/>
  <c r="E102" i="1"/>
  <c r="E105" i="1"/>
  <c r="E108" i="1"/>
  <c r="E111" i="1"/>
  <c r="E112" i="1"/>
  <c r="E115" i="1"/>
  <c r="E116" i="1"/>
  <c r="E117" i="1"/>
  <c r="E120" i="1"/>
  <c r="E122" i="1"/>
  <c r="D33" i="1" l="1"/>
  <c r="D58" i="1" l="1"/>
  <c r="F90" i="1"/>
  <c r="E88" i="1" l="1"/>
  <c r="F88" i="1"/>
  <c r="D124" i="1"/>
  <c r="F105" i="1"/>
  <c r="D103" i="1"/>
  <c r="C103" i="1"/>
  <c r="E46" i="1" l="1"/>
  <c r="E106" i="1"/>
  <c r="E103" i="1"/>
  <c r="F103" i="1"/>
  <c r="D68" i="1" l="1"/>
  <c r="C124" i="1"/>
  <c r="F31" i="1" l="1"/>
  <c r="C58" i="1"/>
  <c r="E58" i="1" s="1"/>
  <c r="D127" i="1" l="1"/>
  <c r="C127" i="1"/>
  <c r="D113" i="1" l="1"/>
  <c r="C113" i="1"/>
  <c r="F116" i="1"/>
  <c r="E113" i="1" l="1"/>
  <c r="D71" i="1"/>
  <c r="C71" i="1"/>
  <c r="F75" i="1"/>
  <c r="E71" i="1" l="1"/>
  <c r="K54" i="2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21" i="1" l="1"/>
  <c r="C38" i="1" l="1"/>
  <c r="E38" i="1" s="1"/>
  <c r="F46" i="1" l="1"/>
  <c r="F51" i="1"/>
  <c r="F63" i="1" l="1"/>
  <c r="E24" i="1"/>
  <c r="C23" i="1"/>
  <c r="C15" i="1" l="1"/>
  <c r="E15" i="1" s="1"/>
  <c r="D92" i="1" l="1"/>
  <c r="C121" i="1" l="1"/>
  <c r="C99" i="1"/>
  <c r="D99" i="1"/>
  <c r="E121" i="1" l="1"/>
  <c r="E99" i="1"/>
  <c r="F117" i="1"/>
  <c r="C92" i="1"/>
  <c r="E92" i="1" s="1"/>
  <c r="F96" i="1"/>
  <c r="D23" i="1" l="1"/>
  <c r="E23" i="1" l="1"/>
  <c r="D7" i="1"/>
  <c r="D8" i="1"/>
  <c r="F40" i="1"/>
  <c r="F50" i="1" l="1"/>
  <c r="C19" i="1" l="1"/>
  <c r="F21" i="1"/>
  <c r="F22" i="1"/>
  <c r="F18" i="1"/>
  <c r="F17" i="1"/>
  <c r="F27" i="1"/>
  <c r="F28" i="1"/>
  <c r="F30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E68" i="1" s="1"/>
  <c r="F70" i="1"/>
  <c r="F73" i="1"/>
  <c r="F74" i="1"/>
  <c r="C76" i="1"/>
  <c r="D76" i="1"/>
  <c r="F78" i="1"/>
  <c r="F79" i="1"/>
  <c r="F80" i="1"/>
  <c r="F81" i="1"/>
  <c r="C82" i="1"/>
  <c r="E82" i="1" s="1"/>
  <c r="F84" i="1"/>
  <c r="F85" i="1"/>
  <c r="F86" i="1"/>
  <c r="F87" i="1"/>
  <c r="F94" i="1"/>
  <c r="F95" i="1"/>
  <c r="F97" i="1"/>
  <c r="F98" i="1"/>
  <c r="F101" i="1"/>
  <c r="F102" i="1"/>
  <c r="F108" i="1"/>
  <c r="F111" i="1"/>
  <c r="F112" i="1"/>
  <c r="F115" i="1"/>
  <c r="C118" i="1"/>
  <c r="D118" i="1"/>
  <c r="F120" i="1"/>
  <c r="E76" i="1" l="1"/>
  <c r="E118" i="1"/>
  <c r="C9" i="1"/>
  <c r="E9" i="1" s="1"/>
  <c r="E19" i="1"/>
  <c r="D57" i="1"/>
  <c r="C57" i="1"/>
  <c r="D130" i="1"/>
  <c r="D133" i="1" s="1"/>
  <c r="F19" i="1"/>
  <c r="F15" i="1"/>
  <c r="F38" i="1"/>
  <c r="F68" i="1"/>
  <c r="F24" i="1"/>
  <c r="F92" i="1"/>
  <c r="F82" i="1"/>
  <c r="F113" i="1"/>
  <c r="F99" i="1"/>
  <c r="F71" i="1"/>
  <c r="F58" i="1"/>
  <c r="F33" i="1"/>
  <c r="F118" i="1"/>
  <c r="F106" i="1"/>
  <c r="F76" i="1"/>
  <c r="D123" i="1" l="1"/>
  <c r="F57" i="1"/>
  <c r="C8" i="1"/>
  <c r="F8" i="1" s="1"/>
  <c r="E57" i="1"/>
  <c r="C7" i="1"/>
  <c r="E7" i="1" s="1"/>
  <c r="C130" i="1"/>
  <c r="C133" i="1" s="1"/>
  <c r="F9" i="1"/>
  <c r="F23" i="1"/>
  <c r="E8" i="1" l="1"/>
  <c r="F7" i="1"/>
  <c r="C123" i="1"/>
</calcChain>
</file>

<file path=xl/sharedStrings.xml><?xml version="1.0" encoding="utf-8"?>
<sst xmlns="http://schemas.openxmlformats.org/spreadsheetml/2006/main" count="370" uniqueCount="233">
  <si>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</si>
  <si>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</si>
  <si>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</si>
  <si>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</si>
  <si>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</si>
  <si>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</si>
  <si>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</si>
  <si>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</si>
  <si>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</si>
  <si>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</si>
  <si>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</si>
  <si>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</si>
  <si>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</si>
  <si>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</si>
  <si>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</si>
  <si>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</si>
  <si>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</si>
  <si>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</si>
  <si>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</si>
  <si>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</si>
  <si>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</si>
  <si>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</si>
  <si>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</si>
  <si>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</si>
  <si>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</si>
  <si>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</si>
  <si>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</si>
  <si>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</si>
  <si>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</si>
  <si>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</si>
  <si>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</si>
  <si>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</si>
  <si>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</si>
  <si>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</si>
  <si>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</si>
  <si>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</si>
  <si>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</si>
  <si>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</si>
  <si>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</si>
  <si>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</si>
  <si>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</si>
  <si>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</si>
  <si>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</si>
  <si>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</si>
  <si>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</si>
  <si>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</si>
  <si>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</si>
  <si>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</si>
  <si>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</si>
  <si>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</si>
  <si>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</si>
  <si>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</si>
  <si>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</si>
  <si>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</si>
  <si>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</si>
  <si>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</si>
  <si>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</si>
  <si>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</si>
  <si>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</si>
  <si>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</si>
  <si>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</si>
  <si>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</si>
  <si>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</si>
  <si>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</si>
  <si>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</si>
  <si>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</si>
  <si>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</si>
  <si>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</si>
  <si>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</si>
  <si>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</si>
  <si>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</si>
  <si>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</si>
  <si>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</si>
  <si>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</si>
  <si>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</si>
  <si>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</si>
  <si>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</si>
  <si>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</si>
  <si>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</si>
  <si>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</si>
  <si>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</si>
  <si>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</si>
  <si>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</si>
  <si>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</si>
  <si>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</si>
  <si>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</si>
  <si>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</si>
  <si>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</si>
  <si>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</si>
  <si>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</si>
  <si>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</si>
  <si>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</si>
  <si>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</si>
  <si>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</si>
  <si>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</si>
  <si>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</si>
  <si>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</si>
  <si>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</si>
  <si>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</si>
  <si>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</si>
  <si>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</si>
  <si>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</si>
  <si>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</si>
  <si>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</si>
  <si>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</si>
  <si>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</si>
  <si>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</si>
  <si>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</si>
  <si>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</si>
  <si>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</si>
  <si>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</si>
  <si>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</si>
  <si>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</si>
  <si>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</si>
  <si>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</si>
  <si>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</si>
  <si>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</si>
  <si>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</si>
  <si>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</si>
  <si>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</si>
  <si>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</si>
  <si>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</si>
  <si>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</si>
  <si>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</si>
  <si>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</si>
  <si>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</si>
  <si>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</si>
  <si>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</si>
  <si>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</si>
  <si>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</si>
  <si>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</si>
  <si>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</si>
  <si>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</si>
  <si>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</si>
  <si>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</si>
  <si>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</si>
  <si>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</si>
  <si>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</si>
  <si>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</si>
  <si>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</si>
  <si>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</si>
  <si>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</si>
  <si>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</si>
  <si>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</si>
  <si>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</si>
  <si>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</si>
  <si>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</si>
  <si>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</si>
  <si>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</si>
  <si>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</si>
  <si>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</si>
  <si>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</si>
  <si>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</si>
  <si>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</si>
  <si>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</si>
  <si>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</si>
  <si>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</si>
  <si>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</si>
  <si>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</si>
  <si>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</si>
  <si>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</si>
  <si>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</si>
  <si>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</si>
  <si>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</si>
  <si>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</si>
  <si>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</si>
  <si>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</si>
  <si>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</si>
  <si>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</si>
  <si>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</si>
  <si>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</si>
  <si>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</si>
  <si>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</si>
  <si>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</si>
  <si>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</si>
  <si>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</si>
  <si>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</si>
  <si>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</si>
  <si>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</si>
  <si>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</si>
  <si>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</si>
  <si>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</si>
  <si>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</si>
  <si>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</si>
  <si>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</si>
  <si>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</si>
  <si>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</si>
  <si>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</si>
  <si>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</si>
  <si>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</si>
  <si>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</si>
  <si>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</si>
  <si>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</si>
  <si>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</si>
  <si>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</si>
  <si>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</si>
  <si>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</si>
  <si>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</si>
  <si>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</si>
  <si>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</si>
  <si>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</si>
  <si>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</si>
  <si>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</si>
  <si>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</si>
  <si>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</si>
  <si>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</si>
  <si>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</si>
  <si>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</si>
  <si>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</si>
  <si>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</si>
  <si>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</si>
  <si>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</si>
  <si>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</si>
  <si>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</si>
  <si>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</si>
  <si>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</si>
  <si>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</si>
  <si>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</si>
  <si>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</si>
  <si>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</si>
  <si>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</si>
  <si>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</si>
  <si>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</si>
  <si>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11105075</t>
  </si>
  <si>
    <t>1002</t>
  </si>
  <si>
    <t>Социальное обслуживание населения</t>
  </si>
  <si>
    <t>Другие вопросы в области охраны окружающей среды</t>
  </si>
  <si>
    <t>0605</t>
  </si>
  <si>
    <t>И.о.руководителя Финансового управления администрации Северо-Енисейского района</t>
  </si>
  <si>
    <t>Доходы от сдачи в аренду имущества составляющего государственную казну (за исключением земельных участков)</t>
  </si>
  <si>
    <t>Сведения об исполнении бюджета Северо-Енисейского района  
на 01.09.2021 года</t>
  </si>
  <si>
    <t>Т.А. Новоселова</t>
  </si>
  <si>
    <t>Исполнитель: Хурсанова Татьяна Владимировна  8 (39160) 21-1-61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</si>
</sst>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17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3"/>
  <sheetViews>
    <sheetView tabSelected="1" topLeftCell="A106" zoomScaleNormal="100" workbookViewId="0">
      <selection activeCell="B139" sqref="B139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7" max="7" width="10.42578125" bestFit="1" customWidth="1"/>
    <col min="8" max="8" width="10.28515625" bestFit="1" customWidth="1"/>
    <col min="13" max="13" width="21.5703125" customWidth="1"/>
    <col min="14" max="14" width="14.42578125" customWidth="1"/>
  </cols>
  <sheetData>
    <row r="1" spans="1:14" ht="33.75" customHeight="1" x14ac:dyDescent="0.25">
      <c r="C1" s="69"/>
      <c r="D1" s="69"/>
      <c r="E1" s="69"/>
      <c r="F1" s="69"/>
    </row>
    <row r="2" spans="1:14" ht="25.9" customHeight="1" x14ac:dyDescent="0.25">
      <c r="A2" s="70" t="s">
        <v>230</v>
      </c>
      <c r="B2" s="71"/>
      <c r="C2" s="71"/>
      <c r="D2" s="71"/>
      <c r="E2" s="71"/>
      <c r="F2" s="71"/>
    </row>
    <row r="3" spans="1:14" ht="25.15" customHeight="1" x14ac:dyDescent="0.25">
      <c r="A3" s="71"/>
      <c r="B3" s="71"/>
      <c r="C3" s="71"/>
      <c r="D3" s="71"/>
      <c r="E3" s="71"/>
      <c r="F3" s="71"/>
    </row>
    <row r="4" spans="1:14" ht="20.25" x14ac:dyDescent="0.3">
      <c r="B4" s="2"/>
      <c r="C4" s="3"/>
      <c r="D4" s="3"/>
      <c r="E4" s="75" t="s">
        <v>35</v>
      </c>
      <c r="F4" s="75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2781292.5</v>
      </c>
      <c r="D7" s="22">
        <f>D9+D23+D46</f>
        <v>2130147.7000000002</v>
      </c>
      <c r="E7" s="22">
        <f>D7-C7</f>
        <v>-651144.79999999981</v>
      </c>
      <c r="F7" s="22">
        <f>D7*100/C7</f>
        <v>76.588409884972549</v>
      </c>
      <c r="G7" s="4"/>
    </row>
    <row r="8" spans="1:14" x14ac:dyDescent="0.25">
      <c r="A8" s="27" t="s">
        <v>162</v>
      </c>
      <c r="B8" s="10" t="s">
        <v>133</v>
      </c>
      <c r="C8" s="22">
        <f>C9+C23</f>
        <v>2240062.4</v>
      </c>
      <c r="D8" s="22">
        <f>D9+D23</f>
        <v>1788831.9000000001</v>
      </c>
      <c r="E8" s="22">
        <f t="shared" ref="E8:E71" si="0">D8-C8</f>
        <v>-451230.49999999977</v>
      </c>
      <c r="F8" s="22">
        <f>D8*100/C8</f>
        <v>79.856342394747571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2097326.5</v>
      </c>
      <c r="D9" s="22">
        <f>D10+D11+D12+D13+D14+D15+D19</f>
        <v>1719371.7000000002</v>
      </c>
      <c r="E9" s="22">
        <f t="shared" si="0"/>
        <v>-377954.79999999981</v>
      </c>
      <c r="F9" s="22">
        <f t="shared" ref="F9:F23" si="1">D9*100/C9</f>
        <v>81.979210199270369</v>
      </c>
      <c r="H9" s="4"/>
    </row>
    <row r="10" spans="1:14" x14ac:dyDescent="0.25">
      <c r="A10" s="27" t="s">
        <v>160</v>
      </c>
      <c r="B10" s="16" t="s">
        <v>28</v>
      </c>
      <c r="C10" s="24">
        <v>1366000</v>
      </c>
      <c r="D10" s="22">
        <v>1250536.3999999999</v>
      </c>
      <c r="E10" s="22">
        <f t="shared" si="0"/>
        <v>-115463.60000000009</v>
      </c>
      <c r="F10" s="22">
        <f t="shared" si="1"/>
        <v>91.547320644216683</v>
      </c>
    </row>
    <row r="11" spans="1:14" x14ac:dyDescent="0.25">
      <c r="A11" s="27" t="s">
        <v>161</v>
      </c>
      <c r="B11" s="16" t="s">
        <v>27</v>
      </c>
      <c r="C11" s="22">
        <v>700350</v>
      </c>
      <c r="D11" s="22">
        <v>452534.8</v>
      </c>
      <c r="E11" s="22">
        <f t="shared" si="0"/>
        <v>-247815.2</v>
      </c>
      <c r="F11" s="22">
        <f t="shared" si="1"/>
        <v>64.61552081102306</v>
      </c>
    </row>
    <row r="12" spans="1:14" ht="25.5" x14ac:dyDescent="0.25">
      <c r="A12" s="27" t="s">
        <v>164</v>
      </c>
      <c r="B12" s="16" t="s">
        <v>26</v>
      </c>
      <c r="C12" s="22">
        <v>1532.6</v>
      </c>
      <c r="D12" s="22">
        <v>987.6</v>
      </c>
      <c r="E12" s="22">
        <f t="shared" si="0"/>
        <v>-544.99999999999989</v>
      </c>
      <c r="F12" s="22">
        <f t="shared" si="1"/>
        <v>64.439514550437167</v>
      </c>
    </row>
    <row r="13" spans="1:14" x14ac:dyDescent="0.25">
      <c r="A13" s="27" t="s">
        <v>165</v>
      </c>
      <c r="B13" s="16" t="s">
        <v>166</v>
      </c>
      <c r="C13" s="24">
        <v>24820.9</v>
      </c>
      <c r="D13" s="22">
        <v>12058.6</v>
      </c>
      <c r="E13" s="22">
        <f t="shared" si="0"/>
        <v>-12762.300000000001</v>
      </c>
      <c r="F13" s="22">
        <f t="shared" si="1"/>
        <v>48.58244463335334</v>
      </c>
    </row>
    <row r="14" spans="1:14" x14ac:dyDescent="0.25">
      <c r="A14" s="27" t="s">
        <v>167</v>
      </c>
      <c r="B14" s="16" t="s">
        <v>25</v>
      </c>
      <c r="C14" s="22">
        <v>882</v>
      </c>
      <c r="D14" s="22">
        <v>234.3</v>
      </c>
      <c r="E14" s="22">
        <f t="shared" si="0"/>
        <v>-647.70000000000005</v>
      </c>
      <c r="F14" s="22">
        <f t="shared" si="1"/>
        <v>26.564625850340136</v>
      </c>
    </row>
    <row r="15" spans="1:14" x14ac:dyDescent="0.25">
      <c r="A15" s="27" t="s">
        <v>168</v>
      </c>
      <c r="B15" s="16" t="s">
        <v>111</v>
      </c>
      <c r="C15" s="22">
        <f>C17+C18</f>
        <v>2187</v>
      </c>
      <c r="D15" s="22">
        <f>D17+D18</f>
        <v>1882.3</v>
      </c>
      <c r="E15" s="22">
        <f t="shared" si="0"/>
        <v>-304.70000000000005</v>
      </c>
      <c r="F15" s="22">
        <f t="shared" si="1"/>
        <v>86.067672610882482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1820</v>
      </c>
      <c r="D17" s="32">
        <v>1795.6</v>
      </c>
      <c r="E17" s="14">
        <f t="shared" si="0"/>
        <v>-24.400000000000091</v>
      </c>
      <c r="F17" s="32">
        <f t="shared" si="1"/>
        <v>98.659340659340657</v>
      </c>
    </row>
    <row r="18" spans="1:14" ht="48" x14ac:dyDescent="0.25">
      <c r="A18" s="27" t="s">
        <v>170</v>
      </c>
      <c r="B18" s="34" t="s">
        <v>110</v>
      </c>
      <c r="C18" s="32">
        <v>367</v>
      </c>
      <c r="D18" s="32">
        <v>86.7</v>
      </c>
      <c r="E18" s="14">
        <f t="shared" si="0"/>
        <v>-280.3</v>
      </c>
      <c r="F18" s="32">
        <f t="shared" si="1"/>
        <v>23.623978201634877</v>
      </c>
    </row>
    <row r="19" spans="1:14" x14ac:dyDescent="0.25">
      <c r="A19" s="27" t="s">
        <v>171</v>
      </c>
      <c r="B19" s="16" t="s">
        <v>112</v>
      </c>
      <c r="C19" s="24">
        <f>C21+C22</f>
        <v>1554</v>
      </c>
      <c r="D19" s="24">
        <f>D21+D22</f>
        <v>1137.7</v>
      </c>
      <c r="E19" s="22">
        <f t="shared" si="0"/>
        <v>-416.29999999999995</v>
      </c>
      <c r="F19" s="22">
        <f>D19*100/C19</f>
        <v>73.211068211068209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897.7</v>
      </c>
      <c r="E21" s="14">
        <f t="shared" si="0"/>
        <v>-432.29999999999995</v>
      </c>
      <c r="F21" s="32">
        <f t="shared" ref="F21:F22" si="2">D21*100/C21</f>
        <v>67.496240601503757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240</v>
      </c>
      <c r="E22" s="14">
        <f t="shared" si="0"/>
        <v>16</v>
      </c>
      <c r="F22" s="32">
        <f t="shared" si="2"/>
        <v>107.14285714285714</v>
      </c>
    </row>
    <row r="23" spans="1:14" ht="18.75" customHeight="1" x14ac:dyDescent="0.25">
      <c r="A23" s="26"/>
      <c r="B23" s="16" t="s">
        <v>24</v>
      </c>
      <c r="C23" s="22">
        <f>C24+C32+C33+C38+C43+C44+C45</f>
        <v>142735.90000000002</v>
      </c>
      <c r="D23" s="22">
        <f>D32+D33+D38+D43+D44+D45+D24</f>
        <v>69460.2</v>
      </c>
      <c r="E23" s="22">
        <f t="shared" si="0"/>
        <v>-73275.700000000026</v>
      </c>
      <c r="F23" s="22">
        <f t="shared" si="1"/>
        <v>48.663440662089904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88002.1</v>
      </c>
      <c r="D24" s="24">
        <f>D26+D27+D28+D30+D31+D29</f>
        <v>38929.5</v>
      </c>
      <c r="E24" s="22">
        <f t="shared" si="0"/>
        <v>-49072.600000000006</v>
      </c>
      <c r="F24" s="22">
        <f>D24*100/C24</f>
        <v>44.23701252583745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26634.7</v>
      </c>
      <c r="D26" s="32">
        <v>22213.7</v>
      </c>
      <c r="E26" s="14">
        <f t="shared" si="0"/>
        <v>-4421</v>
      </c>
      <c r="F26" s="32">
        <f>D26*100/C26</f>
        <v>83.401352371154914</v>
      </c>
      <c r="N26" s="43"/>
    </row>
    <row r="27" spans="1:14" ht="48" x14ac:dyDescent="0.25">
      <c r="A27" s="26" t="s">
        <v>179</v>
      </c>
      <c r="B27" s="33" t="s">
        <v>107</v>
      </c>
      <c r="C27" s="41">
        <v>35700.6</v>
      </c>
      <c r="D27" s="32">
        <v>1332.9</v>
      </c>
      <c r="E27" s="14">
        <f t="shared" si="0"/>
        <v>-34367.699999999997</v>
      </c>
      <c r="F27" s="32">
        <f t="shared" ref="F27:F29" si="3">D27*100/C27</f>
        <v>3.7335506966269474</v>
      </c>
    </row>
    <row r="28" spans="1:14" ht="36" x14ac:dyDescent="0.25">
      <c r="A28" s="26" t="s">
        <v>180</v>
      </c>
      <c r="B28" s="34" t="s">
        <v>115</v>
      </c>
      <c r="C28" s="41">
        <v>948.5</v>
      </c>
      <c r="D28" s="32">
        <v>723.4</v>
      </c>
      <c r="E28" s="14">
        <f t="shared" si="0"/>
        <v>-225.10000000000002</v>
      </c>
      <c r="F28" s="32">
        <f t="shared" si="3"/>
        <v>76.267791249341059</v>
      </c>
    </row>
    <row r="29" spans="1:14" ht="29.25" customHeight="1" x14ac:dyDescent="0.25">
      <c r="A29" s="26" t="s">
        <v>223</v>
      </c>
      <c r="B29" s="34" t="s">
        <v>229</v>
      </c>
      <c r="C29" s="41">
        <v>2294.4</v>
      </c>
      <c r="D29" s="32">
        <v>416</v>
      </c>
      <c r="E29" s="14">
        <f t="shared" si="0"/>
        <v>-1878.4</v>
      </c>
      <c r="F29" s="32">
        <f t="shared" si="3"/>
        <v>18.131101813110181</v>
      </c>
    </row>
    <row r="30" spans="1:14" ht="36" x14ac:dyDescent="0.25">
      <c r="A30" s="29" t="s">
        <v>181</v>
      </c>
      <c r="B30" s="30" t="s">
        <v>116</v>
      </c>
      <c r="C30" s="41">
        <v>0</v>
      </c>
      <c r="D30" s="32">
        <v>0</v>
      </c>
      <c r="E30" s="14">
        <f t="shared" si="0"/>
        <v>0</v>
      </c>
      <c r="F30" s="32" t="e">
        <f>D30*100/C30</f>
        <v>#DIV/0!</v>
      </c>
    </row>
    <row r="31" spans="1:14" ht="24" x14ac:dyDescent="0.25">
      <c r="A31" s="29" t="s">
        <v>182</v>
      </c>
      <c r="B31" s="30" t="s">
        <v>146</v>
      </c>
      <c r="C31" s="41">
        <v>22423.9</v>
      </c>
      <c r="D31" s="32">
        <v>14243.5</v>
      </c>
      <c r="E31" s="14">
        <f t="shared" si="0"/>
        <v>-8180.4000000000015</v>
      </c>
      <c r="F31" s="32">
        <f>D31*100/C31</f>
        <v>63.5192807673955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21305</v>
      </c>
      <c r="D32" s="22">
        <v>9217.5</v>
      </c>
      <c r="E32" s="22">
        <f t="shared" si="0"/>
        <v>-12087.5</v>
      </c>
      <c r="F32" s="22">
        <f>D32*100/C32</f>
        <v>43.264491903309086</v>
      </c>
    </row>
    <row r="33" spans="1:6" ht="25.5" x14ac:dyDescent="0.25">
      <c r="A33" s="27" t="s">
        <v>176</v>
      </c>
      <c r="B33" s="16" t="s">
        <v>36</v>
      </c>
      <c r="C33" s="24">
        <f>C35+C36+C37</f>
        <v>11030.8</v>
      </c>
      <c r="D33" s="24">
        <f>D35+D36+D37</f>
        <v>8476.2000000000007</v>
      </c>
      <c r="E33" s="22">
        <f t="shared" si="0"/>
        <v>-2554.5999999999985</v>
      </c>
      <c r="F33" s="22">
        <f>D33*100/C33</f>
        <v>76.841208253254536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7389.4</v>
      </c>
      <c r="D35" s="32">
        <v>4220.3</v>
      </c>
      <c r="E35" s="14">
        <f t="shared" si="0"/>
        <v>-3169.0999999999995</v>
      </c>
      <c r="F35" s="32">
        <f>D35*100/C35</f>
        <v>57.112891439088429</v>
      </c>
    </row>
    <row r="36" spans="1:6" ht="24" x14ac:dyDescent="0.25">
      <c r="A36" s="29" t="s">
        <v>191</v>
      </c>
      <c r="B36" s="34" t="s">
        <v>192</v>
      </c>
      <c r="C36" s="41">
        <v>50</v>
      </c>
      <c r="D36" s="32">
        <v>2.2000000000000002</v>
      </c>
      <c r="E36" s="14">
        <f t="shared" si="0"/>
        <v>-47.8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3591.4</v>
      </c>
      <c r="D37" s="32">
        <v>4253.7</v>
      </c>
      <c r="E37" s="14">
        <f t="shared" si="0"/>
        <v>662.29999999999973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20180</v>
      </c>
      <c r="D38" s="22">
        <f>D42+D40+D41</f>
        <v>11038.3</v>
      </c>
      <c r="E38" s="22">
        <f t="shared" si="0"/>
        <v>-9141.7000000000007</v>
      </c>
      <c r="F38" s="22">
        <f>D38*100/C38</f>
        <v>54.699207135777996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18000</v>
      </c>
      <c r="D40" s="14">
        <v>10312.4</v>
      </c>
      <c r="E40" s="14">
        <f t="shared" si="0"/>
        <v>-7687.6</v>
      </c>
      <c r="F40" s="14">
        <f>D40/C40*100</f>
        <v>57.291111111111107</v>
      </c>
    </row>
    <row r="41" spans="1:6" ht="63.75" x14ac:dyDescent="0.25">
      <c r="A41" s="26" t="s">
        <v>209</v>
      </c>
      <c r="B41" s="64" t="s">
        <v>210</v>
      </c>
      <c r="C41" s="14">
        <v>230</v>
      </c>
      <c r="D41" s="14">
        <v>26.1</v>
      </c>
      <c r="E41" s="14">
        <f t="shared" si="0"/>
        <v>-203.9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1950</v>
      </c>
      <c r="D42" s="14">
        <v>699.8</v>
      </c>
      <c r="E42" s="14">
        <f t="shared" si="0"/>
        <v>-1250.2</v>
      </c>
      <c r="F42" s="14">
        <f>D42*100/C42</f>
        <v>35.887179487179488</v>
      </c>
    </row>
    <row r="43" spans="1:6" x14ac:dyDescent="0.25">
      <c r="A43" s="27" t="s">
        <v>177</v>
      </c>
      <c r="B43" s="36" t="s">
        <v>20</v>
      </c>
      <c r="C43" s="22">
        <v>48</v>
      </c>
      <c r="D43" s="22">
        <v>28.5</v>
      </c>
      <c r="E43" s="22">
        <f t="shared" si="0"/>
        <v>-19.5</v>
      </c>
      <c r="F43" s="22">
        <f>D43*100/C43</f>
        <v>59.375</v>
      </c>
    </row>
    <row r="44" spans="1:6" x14ac:dyDescent="0.25">
      <c r="A44" s="27" t="s">
        <v>183</v>
      </c>
      <c r="B44" s="16" t="s">
        <v>19</v>
      </c>
      <c r="C44" s="22">
        <v>2111.6</v>
      </c>
      <c r="D44" s="22">
        <v>1701.7</v>
      </c>
      <c r="E44" s="22">
        <f t="shared" si="0"/>
        <v>-409.89999999999986</v>
      </c>
      <c r="F44" s="22">
        <f>D44*100/C44</f>
        <v>80.588179579465816</v>
      </c>
    </row>
    <row r="45" spans="1:6" x14ac:dyDescent="0.25">
      <c r="A45" s="27" t="s">
        <v>184</v>
      </c>
      <c r="B45" s="16" t="s">
        <v>18</v>
      </c>
      <c r="C45" s="24">
        <v>58.4</v>
      </c>
      <c r="D45" s="22">
        <v>68.5</v>
      </c>
      <c r="E45" s="22">
        <f t="shared" si="0"/>
        <v>10.100000000000001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541230.1</v>
      </c>
      <c r="D46" s="22">
        <f>D49+D50+D51+D56+D54+D52+D53+D48+D55</f>
        <v>341315.8</v>
      </c>
      <c r="E46" s="22">
        <f t="shared" si="0"/>
        <v>-199914.3</v>
      </c>
      <c r="F46" s="22">
        <f t="shared" ref="F46" si="4">D46*100/C46</f>
        <v>63.062974509363023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121954.5</v>
      </c>
      <c r="D49" s="14">
        <v>29945.1</v>
      </c>
      <c r="E49" s="14">
        <f t="shared" si="0"/>
        <v>-92009.4</v>
      </c>
      <c r="F49" s="14">
        <f>D49*100/C49</f>
        <v>24.554321488751953</v>
      </c>
      <c r="N49" s="43"/>
    </row>
    <row r="50" spans="1:14" x14ac:dyDescent="0.25">
      <c r="A50" s="26" t="s">
        <v>130</v>
      </c>
      <c r="B50" s="17" t="s">
        <v>121</v>
      </c>
      <c r="C50" s="14">
        <v>377684.8</v>
      </c>
      <c r="D50" s="14">
        <v>278642</v>
      </c>
      <c r="E50" s="14">
        <f t="shared" si="0"/>
        <v>-99042.799999999988</v>
      </c>
      <c r="F50" s="14">
        <f t="shared" ref="F50:F51" si="5">D50*100/C50</f>
        <v>73.776334128352531</v>
      </c>
    </row>
    <row r="51" spans="1:14" x14ac:dyDescent="0.25">
      <c r="A51" s="26" t="s">
        <v>149</v>
      </c>
      <c r="B51" s="17" t="s">
        <v>150</v>
      </c>
      <c r="C51" s="14">
        <v>18537.900000000001</v>
      </c>
      <c r="D51" s="14">
        <v>9712.7999999999993</v>
      </c>
      <c r="E51" s="14">
        <f t="shared" si="0"/>
        <v>-8825.1000000000022</v>
      </c>
      <c r="F51" s="14">
        <f t="shared" si="5"/>
        <v>52.394284142216748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4948.5</v>
      </c>
      <c r="D53" s="14">
        <v>4943.5</v>
      </c>
      <c r="E53" s="14">
        <f t="shared" si="0"/>
        <v>-5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104.4</v>
      </c>
      <c r="D54" s="14">
        <v>72.400000000000006</v>
      </c>
      <c r="E54" s="14">
        <f t="shared" si="0"/>
        <v>-32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0</v>
      </c>
      <c r="D55" s="14">
        <v>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18000</v>
      </c>
      <c r="D56" s="14">
        <v>18000</v>
      </c>
      <c r="E56" s="14">
        <f t="shared" si="0"/>
        <v>0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C58+C71+C76+C82+C92+C68+C99+C106+C113+C118+C122+C103+C88</f>
        <v>3427680.9000000004</v>
      </c>
      <c r="D57" s="22">
        <f>D58+D71+D76+D82+D92+D68+D99+D106+D113+D118+D122+D103+D88</f>
        <v>1499148.5999999999</v>
      </c>
      <c r="E57" s="22">
        <f t="shared" si="0"/>
        <v>-1928532.3000000005</v>
      </c>
      <c r="F57" s="22">
        <f>D57*100/C57</f>
        <v>43.736527516315768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508926.5</v>
      </c>
      <c r="D58" s="22">
        <f>SUM(D60:D67)</f>
        <v>214670.09999999998</v>
      </c>
      <c r="E58" s="22">
        <f t="shared" si="0"/>
        <v>-294256.40000000002</v>
      </c>
      <c r="F58" s="22">
        <f t="shared" ref="F58:F96" si="6">D58*100/C58</f>
        <v>42.180963262868012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15029.5</v>
      </c>
      <c r="D60" s="14">
        <v>7542.6</v>
      </c>
      <c r="E60" s="14">
        <f t="shared" si="0"/>
        <v>-7486.9</v>
      </c>
      <c r="F60" s="14">
        <f t="shared" si="6"/>
        <v>50.185302238930106</v>
      </c>
    </row>
    <row r="61" spans="1:14" ht="38.25" x14ac:dyDescent="0.25">
      <c r="A61" s="26" t="s">
        <v>41</v>
      </c>
      <c r="B61" s="13" t="s">
        <v>49</v>
      </c>
      <c r="C61" s="14">
        <v>7164.5</v>
      </c>
      <c r="D61" s="14">
        <v>2725.4</v>
      </c>
      <c r="E61" s="14">
        <f t="shared" si="0"/>
        <v>-4439.1000000000004</v>
      </c>
      <c r="F61" s="14">
        <f t="shared" si="6"/>
        <v>38.040337776537093</v>
      </c>
      <c r="M61" s="44"/>
    </row>
    <row r="62" spans="1:14" ht="38.25" x14ac:dyDescent="0.25">
      <c r="A62" s="26" t="s">
        <v>42</v>
      </c>
      <c r="B62" s="13" t="s">
        <v>50</v>
      </c>
      <c r="C62" s="14">
        <v>301692.5</v>
      </c>
      <c r="D62" s="14">
        <v>172490.8</v>
      </c>
      <c r="E62" s="14">
        <f t="shared" si="0"/>
        <v>-129201.70000000001</v>
      </c>
      <c r="F62" s="14">
        <f t="shared" si="6"/>
        <v>57.174374570133494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0</v>
      </c>
      <c r="E63" s="14">
        <f t="shared" si="0"/>
        <v>-8.4</v>
      </c>
      <c r="F63" s="14">
        <f t="shared" si="6"/>
        <v>0</v>
      </c>
    </row>
    <row r="64" spans="1:14" x14ac:dyDescent="0.25">
      <c r="A64" s="26" t="s">
        <v>43</v>
      </c>
      <c r="B64" s="13" t="s">
        <v>51</v>
      </c>
      <c r="C64" s="14">
        <v>40994.300000000003</v>
      </c>
      <c r="D64" s="14">
        <v>30335.3</v>
      </c>
      <c r="E64" s="14">
        <f t="shared" si="0"/>
        <v>-10659.000000000004</v>
      </c>
      <c r="F64" s="14">
        <f t="shared" si="6"/>
        <v>73.998824226782745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60000</v>
      </c>
      <c r="D66" s="14">
        <v>0</v>
      </c>
      <c r="E66" s="14">
        <f t="shared" si="0"/>
        <v>-60000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84037.3</v>
      </c>
      <c r="D67" s="14">
        <v>1576</v>
      </c>
      <c r="E67" s="14">
        <f t="shared" si="0"/>
        <v>-82461.3</v>
      </c>
      <c r="F67" s="14">
        <f t="shared" si="6"/>
        <v>1.8753577280564702</v>
      </c>
    </row>
    <row r="68" spans="1:6" x14ac:dyDescent="0.25">
      <c r="A68" s="27" t="s">
        <v>46</v>
      </c>
      <c r="B68" s="16" t="s">
        <v>14</v>
      </c>
      <c r="C68" s="24">
        <f>C70</f>
        <v>602.20000000000005</v>
      </c>
      <c r="D68" s="22">
        <f>D70</f>
        <v>320.39999999999998</v>
      </c>
      <c r="E68" s="22">
        <f t="shared" si="0"/>
        <v>-281.80000000000007</v>
      </c>
      <c r="F68" s="22">
        <f t="shared" si="6"/>
        <v>53.204915310528051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602.20000000000005</v>
      </c>
      <c r="D70" s="14">
        <v>320.39999999999998</v>
      </c>
      <c r="E70" s="14">
        <f t="shared" si="0"/>
        <v>-281.80000000000007</v>
      </c>
      <c r="F70" s="14">
        <f t="shared" si="6"/>
        <v>53.204915310528051</v>
      </c>
    </row>
    <row r="71" spans="1:6" x14ac:dyDescent="0.25">
      <c r="A71" s="27" t="s">
        <v>55</v>
      </c>
      <c r="B71" s="16" t="s">
        <v>13</v>
      </c>
      <c r="C71" s="24">
        <f>C73+C74+C75</f>
        <v>59083.5</v>
      </c>
      <c r="D71" s="24">
        <f>D73+D74+D75</f>
        <v>39070.200000000004</v>
      </c>
      <c r="E71" s="22">
        <f t="shared" si="0"/>
        <v>-20013.299999999996</v>
      </c>
      <c r="F71" s="22">
        <f t="shared" si="6"/>
        <v>66.127091319911656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56017.1</v>
      </c>
      <c r="D73" s="14">
        <v>38199</v>
      </c>
      <c r="E73" s="14">
        <f t="shared" ref="E73:E122" si="7">D73-C73</f>
        <v>-17818.099999999999</v>
      </c>
      <c r="F73" s="14">
        <f t="shared" si="6"/>
        <v>68.191677184288366</v>
      </c>
    </row>
    <row r="74" spans="1:6" x14ac:dyDescent="0.25">
      <c r="A74" s="26" t="s">
        <v>57</v>
      </c>
      <c r="B74" s="13" t="s">
        <v>59</v>
      </c>
      <c r="C74" s="14">
        <v>2565.4</v>
      </c>
      <c r="D74" s="14">
        <v>781.9</v>
      </c>
      <c r="E74" s="14">
        <f t="shared" si="7"/>
        <v>-1783.5</v>
      </c>
      <c r="F74" s="14">
        <f t="shared" si="6"/>
        <v>30.478677789038745</v>
      </c>
    </row>
    <row r="75" spans="1:6" ht="33.75" customHeight="1" x14ac:dyDescent="0.25">
      <c r="A75" s="26" t="s">
        <v>196</v>
      </c>
      <c r="B75" s="13" t="s">
        <v>197</v>
      </c>
      <c r="C75" s="14">
        <v>501</v>
      </c>
      <c r="D75" s="14">
        <v>89.3</v>
      </c>
      <c r="E75" s="14">
        <f t="shared" si="7"/>
        <v>-411.7</v>
      </c>
      <c r="F75" s="14">
        <f t="shared" si="6"/>
        <v>17.82435129740519</v>
      </c>
    </row>
    <row r="76" spans="1:6" x14ac:dyDescent="0.25">
      <c r="A76" s="27" t="s">
        <v>60</v>
      </c>
      <c r="B76" s="16" t="s">
        <v>12</v>
      </c>
      <c r="C76" s="22">
        <f>+C79+C80+C81+C78</f>
        <v>232046</v>
      </c>
      <c r="D76" s="22">
        <f>+D79+D80+D81+D78</f>
        <v>85309</v>
      </c>
      <c r="E76" s="22">
        <f t="shared" si="7"/>
        <v>-146737</v>
      </c>
      <c r="F76" s="22">
        <f t="shared" si="6"/>
        <v>36.76383130930936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900</v>
      </c>
      <c r="D78" s="14">
        <v>0</v>
      </c>
      <c r="E78" s="14">
        <f t="shared" si="7"/>
        <v>-900</v>
      </c>
      <c r="F78" s="14">
        <f t="shared" si="6"/>
        <v>0</v>
      </c>
    </row>
    <row r="79" spans="1:6" x14ac:dyDescent="0.25">
      <c r="A79" s="26" t="s">
        <v>62</v>
      </c>
      <c r="B79" s="13" t="s">
        <v>72</v>
      </c>
      <c r="C79" s="14">
        <v>25556.1</v>
      </c>
      <c r="D79" s="14">
        <v>10032.1</v>
      </c>
      <c r="E79" s="14">
        <f t="shared" si="7"/>
        <v>-15523.999999999998</v>
      </c>
      <c r="F79" s="14">
        <f t="shared" si="6"/>
        <v>39.255207171673298</v>
      </c>
    </row>
    <row r="80" spans="1:6" x14ac:dyDescent="0.25">
      <c r="A80" s="26" t="s">
        <v>63</v>
      </c>
      <c r="B80" s="13" t="s">
        <v>73</v>
      </c>
      <c r="C80" s="14">
        <v>165098.9</v>
      </c>
      <c r="D80" s="14">
        <v>58598.1</v>
      </c>
      <c r="E80" s="14">
        <f t="shared" si="7"/>
        <v>-106500.79999999999</v>
      </c>
      <c r="F80" s="14">
        <f t="shared" si="6"/>
        <v>35.492725875217822</v>
      </c>
    </row>
    <row r="81" spans="1:13" x14ac:dyDescent="0.25">
      <c r="A81" s="26" t="s">
        <v>64</v>
      </c>
      <c r="B81" s="13" t="s">
        <v>74</v>
      </c>
      <c r="C81" s="14">
        <v>40491</v>
      </c>
      <c r="D81" s="14">
        <v>16678.8</v>
      </c>
      <c r="E81" s="14">
        <f t="shared" si="7"/>
        <v>-23812.2</v>
      </c>
      <c r="F81" s="14">
        <f t="shared" si="6"/>
        <v>41.191375861302511</v>
      </c>
    </row>
    <row r="82" spans="1:13" x14ac:dyDescent="0.25">
      <c r="A82" s="38" t="s">
        <v>65</v>
      </c>
      <c r="B82" s="39" t="s">
        <v>11</v>
      </c>
      <c r="C82" s="22">
        <f>C85+C86+C84+C87</f>
        <v>1514119.7000000002</v>
      </c>
      <c r="D82" s="22">
        <f>D85+D86+D84+D87</f>
        <v>455614.3</v>
      </c>
      <c r="E82" s="22">
        <f t="shared" si="7"/>
        <v>-1058505.4000000001</v>
      </c>
      <c r="F82" s="22">
        <f t="shared" si="6"/>
        <v>30.091035735153564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469508.6</v>
      </c>
      <c r="D84" s="14">
        <v>33805.599999999999</v>
      </c>
      <c r="E84" s="14">
        <f t="shared" si="7"/>
        <v>-435703</v>
      </c>
      <c r="F84" s="14">
        <f t="shared" si="6"/>
        <v>7.2002088992619093</v>
      </c>
    </row>
    <row r="85" spans="1:13" x14ac:dyDescent="0.25">
      <c r="A85" s="26" t="s">
        <v>67</v>
      </c>
      <c r="B85" s="13" t="s">
        <v>76</v>
      </c>
      <c r="C85" s="14">
        <v>834456.1</v>
      </c>
      <c r="D85" s="14">
        <v>374433.4</v>
      </c>
      <c r="E85" s="14">
        <f t="shared" si="7"/>
        <v>-460022.69999999995</v>
      </c>
      <c r="F85" s="14">
        <f t="shared" si="6"/>
        <v>44.871551661016078</v>
      </c>
      <c r="M85" s="44"/>
    </row>
    <row r="86" spans="1:13" x14ac:dyDescent="0.25">
      <c r="A86" s="26" t="s">
        <v>68</v>
      </c>
      <c r="B86" s="13" t="s">
        <v>77</v>
      </c>
      <c r="C86" s="14">
        <v>179831.9</v>
      </c>
      <c r="D86" s="14">
        <v>28951.1</v>
      </c>
      <c r="E86" s="14">
        <f t="shared" si="7"/>
        <v>-150880.79999999999</v>
      </c>
      <c r="F86" s="14">
        <f t="shared" si="6"/>
        <v>16.098979102150398</v>
      </c>
    </row>
    <row r="87" spans="1:13" x14ac:dyDescent="0.25">
      <c r="A87" s="26" t="s">
        <v>69</v>
      </c>
      <c r="B87" s="13" t="s">
        <v>78</v>
      </c>
      <c r="C87" s="14">
        <v>30323.1</v>
      </c>
      <c r="D87" s="14">
        <v>18424.2</v>
      </c>
      <c r="E87" s="14">
        <f t="shared" si="7"/>
        <v>-11898.899999999998</v>
      </c>
      <c r="F87" s="14">
        <f t="shared" si="6"/>
        <v>60.759618904399616</v>
      </c>
    </row>
    <row r="88" spans="1:13" s="65" customFormat="1" x14ac:dyDescent="0.25">
      <c r="A88" s="27" t="s">
        <v>220</v>
      </c>
      <c r="B88" s="16" t="s">
        <v>219</v>
      </c>
      <c r="C88" s="22">
        <f>C90+C91</f>
        <v>1535.5</v>
      </c>
      <c r="D88" s="22">
        <f>D90+D91</f>
        <v>52.9</v>
      </c>
      <c r="E88" s="22">
        <f t="shared" si="7"/>
        <v>-1482.6</v>
      </c>
      <c r="F88" s="14">
        <f t="shared" si="6"/>
        <v>3.4451318788668188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52.9</v>
      </c>
      <c r="E90" s="14">
        <f t="shared" si="7"/>
        <v>-1264.1999999999998</v>
      </c>
      <c r="F90" s="14">
        <f t="shared" si="6"/>
        <v>4.016399665932731</v>
      </c>
    </row>
    <row r="91" spans="1:13" x14ac:dyDescent="0.25">
      <c r="A91" s="26" t="s">
        <v>227</v>
      </c>
      <c r="B91" s="13" t="s">
        <v>226</v>
      </c>
      <c r="C91" s="14">
        <v>218.4</v>
      </c>
      <c r="D91" s="14">
        <v>0</v>
      </c>
      <c r="E91" s="14">
        <f t="shared" si="7"/>
        <v>-218.4</v>
      </c>
      <c r="F91" s="14">
        <f t="shared" si="6"/>
        <v>0</v>
      </c>
    </row>
    <row r="92" spans="1:13" x14ac:dyDescent="0.25">
      <c r="A92" s="27" t="s">
        <v>70</v>
      </c>
      <c r="B92" s="19" t="s">
        <v>10</v>
      </c>
      <c r="C92" s="22">
        <f>C94+C95+C97+C98+C96</f>
        <v>755481.39999999991</v>
      </c>
      <c r="D92" s="22">
        <f>D94+D95+D97+D98+D96</f>
        <v>496841.2</v>
      </c>
      <c r="E92" s="22">
        <f t="shared" si="7"/>
        <v>-258640.1999999999</v>
      </c>
      <c r="F92" s="22">
        <f t="shared" si="6"/>
        <v>65.764848744125274</v>
      </c>
    </row>
    <row r="93" spans="1:13" x14ac:dyDescent="0.25">
      <c r="A93" s="26"/>
      <c r="B93" s="13" t="s">
        <v>6</v>
      </c>
      <c r="C93" s="14"/>
      <c r="D93" s="22"/>
      <c r="E93" s="22"/>
      <c r="F93" s="14"/>
    </row>
    <row r="94" spans="1:13" x14ac:dyDescent="0.25">
      <c r="A94" s="26" t="s">
        <v>79</v>
      </c>
      <c r="B94" s="13" t="s">
        <v>83</v>
      </c>
      <c r="C94" s="14">
        <v>179696.4</v>
      </c>
      <c r="D94" s="14">
        <v>120189.8</v>
      </c>
      <c r="E94" s="14">
        <f t="shared" si="7"/>
        <v>-59506.599999999991</v>
      </c>
      <c r="F94" s="14">
        <f t="shared" si="6"/>
        <v>66.884923682388745</v>
      </c>
    </row>
    <row r="95" spans="1:13" x14ac:dyDescent="0.25">
      <c r="A95" s="26" t="s">
        <v>123</v>
      </c>
      <c r="B95" s="13" t="s">
        <v>84</v>
      </c>
      <c r="C95" s="14">
        <v>368206.6</v>
      </c>
      <c r="D95" s="14">
        <v>238370.5</v>
      </c>
      <c r="E95" s="14">
        <f t="shared" si="7"/>
        <v>-129836.09999999998</v>
      </c>
      <c r="F95" s="14">
        <f t="shared" si="6"/>
        <v>64.738247494748876</v>
      </c>
    </row>
    <row r="96" spans="1:13" x14ac:dyDescent="0.25">
      <c r="A96" s="26" t="s">
        <v>126</v>
      </c>
      <c r="B96" s="13" t="s">
        <v>134</v>
      </c>
      <c r="C96" s="14">
        <v>117352.2</v>
      </c>
      <c r="D96" s="14">
        <v>78559.199999999997</v>
      </c>
      <c r="E96" s="14">
        <f t="shared" si="7"/>
        <v>-38793</v>
      </c>
      <c r="F96" s="14">
        <f t="shared" si="6"/>
        <v>66.943099490252422</v>
      </c>
    </row>
    <row r="97" spans="1:6" x14ac:dyDescent="0.25">
      <c r="A97" s="26" t="s">
        <v>80</v>
      </c>
      <c r="B97" s="13" t="s">
        <v>89</v>
      </c>
      <c r="C97" s="14">
        <v>21886.6</v>
      </c>
      <c r="D97" s="14">
        <v>13742.4</v>
      </c>
      <c r="E97" s="14">
        <f t="shared" si="7"/>
        <v>-8144.1999999999989</v>
      </c>
      <c r="F97" s="14">
        <f t="shared" ref="F97:F120" si="8">D97*100/C97</f>
        <v>62.789103835223386</v>
      </c>
    </row>
    <row r="98" spans="1:6" x14ac:dyDescent="0.25">
      <c r="A98" s="26" t="s">
        <v>81</v>
      </c>
      <c r="B98" s="13" t="s">
        <v>90</v>
      </c>
      <c r="C98" s="14">
        <v>68339.600000000006</v>
      </c>
      <c r="D98" s="14">
        <v>45979.3</v>
      </c>
      <c r="E98" s="14">
        <f t="shared" si="7"/>
        <v>-22360.300000000003</v>
      </c>
      <c r="F98" s="14">
        <f t="shared" si="8"/>
        <v>67.280610363537392</v>
      </c>
    </row>
    <row r="99" spans="1:6" x14ac:dyDescent="0.25">
      <c r="A99" s="27" t="s">
        <v>82</v>
      </c>
      <c r="B99" s="16" t="s">
        <v>9</v>
      </c>
      <c r="C99" s="22">
        <f>C101+C102</f>
        <v>169054.3</v>
      </c>
      <c r="D99" s="22">
        <f>SUM(D101:D102)</f>
        <v>101299.2</v>
      </c>
      <c r="E99" s="22">
        <f t="shared" si="7"/>
        <v>-67755.099999999991</v>
      </c>
      <c r="F99" s="22">
        <f t="shared" si="8"/>
        <v>59.921102273056647</v>
      </c>
    </row>
    <row r="100" spans="1:6" x14ac:dyDescent="0.25">
      <c r="A100" s="26"/>
      <c r="B100" s="13" t="s">
        <v>6</v>
      </c>
      <c r="C100" s="14"/>
      <c r="D100" s="14"/>
      <c r="E100" s="22"/>
      <c r="F100" s="14"/>
    </row>
    <row r="101" spans="1:6" x14ac:dyDescent="0.25">
      <c r="A101" s="26" t="s">
        <v>85</v>
      </c>
      <c r="B101" s="13" t="s">
        <v>86</v>
      </c>
      <c r="C101" s="14">
        <v>108288.7</v>
      </c>
      <c r="D101" s="14">
        <v>62917.2</v>
      </c>
      <c r="E101" s="14">
        <f t="shared" si="7"/>
        <v>-45371.5</v>
      </c>
      <c r="F101" s="14">
        <f t="shared" si="8"/>
        <v>58.101353142109936</v>
      </c>
    </row>
    <row r="102" spans="1:6" ht="25.5" x14ac:dyDescent="0.25">
      <c r="A102" s="26" t="s">
        <v>87</v>
      </c>
      <c r="B102" s="13" t="s">
        <v>88</v>
      </c>
      <c r="C102" s="14">
        <v>60765.599999999999</v>
      </c>
      <c r="D102" s="14">
        <v>38382</v>
      </c>
      <c r="E102" s="14">
        <f t="shared" si="7"/>
        <v>-22383.599999999999</v>
      </c>
      <c r="F102" s="14">
        <f t="shared" si="8"/>
        <v>63.164027015284965</v>
      </c>
    </row>
    <row r="103" spans="1:6" s="65" customFormat="1" x14ac:dyDescent="0.25">
      <c r="A103" s="27" t="s">
        <v>215</v>
      </c>
      <c r="B103" s="16" t="s">
        <v>216</v>
      </c>
      <c r="C103" s="22">
        <f>C105</f>
        <v>14314.6</v>
      </c>
      <c r="D103" s="22">
        <f>D105</f>
        <v>6665.9</v>
      </c>
      <c r="E103" s="22">
        <f t="shared" si="7"/>
        <v>-7648.7000000000007</v>
      </c>
      <c r="F103" s="14">
        <f t="shared" si="8"/>
        <v>46.567141240411885</v>
      </c>
    </row>
    <row r="104" spans="1:6" s="65" customFormat="1" x14ac:dyDescent="0.25">
      <c r="A104" s="27"/>
      <c r="B104" s="16" t="s">
        <v>6</v>
      </c>
      <c r="C104" s="22"/>
      <c r="D104" s="22"/>
      <c r="E104" s="14"/>
      <c r="F104" s="14"/>
    </row>
    <row r="105" spans="1:6" x14ac:dyDescent="0.25">
      <c r="A105" s="26" t="s">
        <v>217</v>
      </c>
      <c r="B105" s="13" t="s">
        <v>218</v>
      </c>
      <c r="C105" s="14">
        <v>14314.6</v>
      </c>
      <c r="D105" s="14">
        <v>6665.9</v>
      </c>
      <c r="E105" s="14">
        <f t="shared" si="7"/>
        <v>-7648.7000000000007</v>
      </c>
      <c r="F105" s="14">
        <f t="shared" si="8"/>
        <v>46.567141240411885</v>
      </c>
    </row>
    <row r="106" spans="1:6" x14ac:dyDescent="0.25">
      <c r="A106" s="27" t="s">
        <v>91</v>
      </c>
      <c r="B106" s="16" t="s">
        <v>8</v>
      </c>
      <c r="C106" s="22">
        <f>C108+C110+C111+C112+C109</f>
        <v>59713.600000000006</v>
      </c>
      <c r="D106" s="22">
        <f>D108+D110+D111+D112+D109</f>
        <v>29460</v>
      </c>
      <c r="E106" s="22">
        <f t="shared" si="7"/>
        <v>-30253.600000000006</v>
      </c>
      <c r="F106" s="22">
        <f t="shared" si="8"/>
        <v>49.335494761662332</v>
      </c>
    </row>
    <row r="107" spans="1:6" x14ac:dyDescent="0.25">
      <c r="A107" s="26"/>
      <c r="B107" s="13" t="s">
        <v>6</v>
      </c>
      <c r="C107" s="22"/>
      <c r="D107" s="14"/>
      <c r="E107" s="22"/>
      <c r="F107" s="14"/>
    </row>
    <row r="108" spans="1:6" x14ac:dyDescent="0.25">
      <c r="A108" s="26" t="s">
        <v>92</v>
      </c>
      <c r="B108" s="13" t="s">
        <v>97</v>
      </c>
      <c r="C108" s="14">
        <v>2363.4</v>
      </c>
      <c r="D108" s="14">
        <v>1274.5</v>
      </c>
      <c r="E108" s="14">
        <f t="shared" si="7"/>
        <v>-1088.9000000000001</v>
      </c>
      <c r="F108" s="14">
        <f t="shared" si="8"/>
        <v>53.926546500803923</v>
      </c>
    </row>
    <row r="109" spans="1:6" x14ac:dyDescent="0.25">
      <c r="A109" s="26" t="s">
        <v>224</v>
      </c>
      <c r="B109" s="13" t="s">
        <v>225</v>
      </c>
      <c r="C109" s="14">
        <v>0</v>
      </c>
      <c r="D109" s="14">
        <v>0</v>
      </c>
      <c r="E109" s="14">
        <f t="shared" si="7"/>
        <v>0</v>
      </c>
      <c r="F109" s="14">
        <v>0</v>
      </c>
    </row>
    <row r="110" spans="1:6" x14ac:dyDescent="0.25">
      <c r="A110" s="26" t="s">
        <v>93</v>
      </c>
      <c r="B110" s="13" t="s">
        <v>98</v>
      </c>
      <c r="C110" s="14">
        <v>38754.800000000003</v>
      </c>
      <c r="D110" s="14">
        <v>16674.8</v>
      </c>
      <c r="E110" s="14">
        <f t="shared" si="7"/>
        <v>-22080.000000000004</v>
      </c>
      <c r="F110" s="14">
        <f t="shared" si="8"/>
        <v>43.026412212164686</v>
      </c>
    </row>
    <row r="111" spans="1:6" x14ac:dyDescent="0.25">
      <c r="A111" s="26" t="s">
        <v>94</v>
      </c>
      <c r="B111" s="13" t="s">
        <v>99</v>
      </c>
      <c r="C111" s="14">
        <v>2114.4</v>
      </c>
      <c r="D111" s="14">
        <v>716</v>
      </c>
      <c r="E111" s="14">
        <f t="shared" si="7"/>
        <v>-1398.4</v>
      </c>
      <c r="F111" s="14">
        <f t="shared" si="8"/>
        <v>33.863034430571318</v>
      </c>
    </row>
    <row r="112" spans="1:6" x14ac:dyDescent="0.25">
      <c r="A112" s="26" t="s">
        <v>95</v>
      </c>
      <c r="B112" s="13" t="s">
        <v>100</v>
      </c>
      <c r="C112" s="14">
        <v>16481</v>
      </c>
      <c r="D112" s="14">
        <v>10794.7</v>
      </c>
      <c r="E112" s="14">
        <f t="shared" si="7"/>
        <v>-5686.2999999999993</v>
      </c>
      <c r="F112" s="14">
        <f t="shared" si="8"/>
        <v>65.497846004490015</v>
      </c>
    </row>
    <row r="113" spans="1:8" x14ac:dyDescent="0.25">
      <c r="A113" s="27" t="s">
        <v>96</v>
      </c>
      <c r="B113" s="16" t="s">
        <v>7</v>
      </c>
      <c r="C113" s="24">
        <f>C115+C117+C116</f>
        <v>83372.2</v>
      </c>
      <c r="D113" s="24">
        <f>D115+D117+D116</f>
        <v>50553.599999999999</v>
      </c>
      <c r="E113" s="22">
        <f t="shared" si="7"/>
        <v>-32818.6</v>
      </c>
      <c r="F113" s="22">
        <f t="shared" si="8"/>
        <v>60.636039351246581</v>
      </c>
    </row>
    <row r="114" spans="1:8" x14ac:dyDescent="0.25">
      <c r="A114" s="26"/>
      <c r="B114" s="13" t="s">
        <v>6</v>
      </c>
      <c r="C114" s="23"/>
      <c r="D114" s="14"/>
      <c r="E114" s="22"/>
      <c r="F114" s="14"/>
    </row>
    <row r="115" spans="1:8" x14ac:dyDescent="0.25">
      <c r="A115" s="26" t="s">
        <v>101</v>
      </c>
      <c r="B115" s="13" t="s">
        <v>102</v>
      </c>
      <c r="C115" s="14">
        <v>64111.8</v>
      </c>
      <c r="D115" s="14">
        <v>37155.199999999997</v>
      </c>
      <c r="E115" s="14">
        <f t="shared" si="7"/>
        <v>-26956.600000000006</v>
      </c>
      <c r="F115" s="14">
        <f t="shared" si="8"/>
        <v>57.953762021967862</v>
      </c>
    </row>
    <row r="116" spans="1:8" x14ac:dyDescent="0.25">
      <c r="A116" s="26" t="s">
        <v>198</v>
      </c>
      <c r="B116" s="13" t="s">
        <v>199</v>
      </c>
      <c r="C116" s="14">
        <v>404.7</v>
      </c>
      <c r="D116" s="14">
        <v>275.5</v>
      </c>
      <c r="E116" s="14">
        <f t="shared" si="7"/>
        <v>-129.19999999999999</v>
      </c>
      <c r="F116" s="14">
        <f t="shared" si="8"/>
        <v>68.075117370892016</v>
      </c>
    </row>
    <row r="117" spans="1:8" x14ac:dyDescent="0.25">
      <c r="A117" s="26" t="s">
        <v>127</v>
      </c>
      <c r="B117" s="13" t="s">
        <v>128</v>
      </c>
      <c r="C117" s="14">
        <v>18855.7</v>
      </c>
      <c r="D117" s="14">
        <v>13122.9</v>
      </c>
      <c r="E117" s="14">
        <f t="shared" si="7"/>
        <v>-5732.8000000000011</v>
      </c>
      <c r="F117" s="14">
        <f t="shared" si="8"/>
        <v>69.596461547436576</v>
      </c>
    </row>
    <row r="118" spans="1:8" x14ac:dyDescent="0.25">
      <c r="A118" s="27" t="s">
        <v>103</v>
      </c>
      <c r="B118" s="16" t="s">
        <v>5</v>
      </c>
      <c r="C118" s="24">
        <f>C120</f>
        <v>29431.4</v>
      </c>
      <c r="D118" s="22">
        <f>D120</f>
        <v>19291.8</v>
      </c>
      <c r="E118" s="22">
        <f t="shared" si="7"/>
        <v>-10139.600000000002</v>
      </c>
      <c r="F118" s="22">
        <f t="shared" si="8"/>
        <v>65.548359914920795</v>
      </c>
    </row>
    <row r="119" spans="1:8" x14ac:dyDescent="0.25">
      <c r="A119" s="26"/>
      <c r="B119" s="13" t="s">
        <v>6</v>
      </c>
      <c r="C119" s="24"/>
      <c r="D119" s="22"/>
      <c r="E119" s="22"/>
      <c r="F119" s="14"/>
    </row>
    <row r="120" spans="1:8" x14ac:dyDescent="0.25">
      <c r="A120" s="26" t="s">
        <v>104</v>
      </c>
      <c r="B120" s="13" t="s">
        <v>105</v>
      </c>
      <c r="C120" s="14">
        <v>29431.4</v>
      </c>
      <c r="D120" s="14">
        <v>19291.8</v>
      </c>
      <c r="E120" s="14">
        <f t="shared" si="7"/>
        <v>-10139.600000000002</v>
      </c>
      <c r="F120" s="14">
        <f t="shared" si="8"/>
        <v>65.548359914920795</v>
      </c>
    </row>
    <row r="121" spans="1:8" x14ac:dyDescent="0.25">
      <c r="A121" s="27" t="s">
        <v>135</v>
      </c>
      <c r="B121" s="16" t="s">
        <v>136</v>
      </c>
      <c r="C121" s="24">
        <f>C122</f>
        <v>0</v>
      </c>
      <c r="D121" s="24">
        <f>D122</f>
        <v>0</v>
      </c>
      <c r="E121" s="22">
        <f t="shared" si="7"/>
        <v>0</v>
      </c>
      <c r="F121" s="14">
        <v>0</v>
      </c>
    </row>
    <row r="122" spans="1:8" x14ac:dyDescent="0.25">
      <c r="A122" s="26" t="s">
        <v>137</v>
      </c>
      <c r="B122" s="13" t="s">
        <v>138</v>
      </c>
      <c r="C122" s="14">
        <v>0</v>
      </c>
      <c r="D122" s="14">
        <v>0</v>
      </c>
      <c r="E122" s="14">
        <f t="shared" si="7"/>
        <v>0</v>
      </c>
      <c r="F122" s="14">
        <v>0</v>
      </c>
    </row>
    <row r="123" spans="1:8" x14ac:dyDescent="0.25">
      <c r="A123" s="26" t="s">
        <v>37</v>
      </c>
      <c r="B123" s="16" t="s">
        <v>4</v>
      </c>
      <c r="C123" s="35">
        <f>C7-C57</f>
        <v>-646388.40000000037</v>
      </c>
      <c r="D123" s="35">
        <f>D7-D57</f>
        <v>630999.10000000033</v>
      </c>
      <c r="E123" s="14" t="s">
        <v>37</v>
      </c>
      <c r="F123" s="14" t="s">
        <v>37</v>
      </c>
      <c r="H123" s="4"/>
    </row>
    <row r="124" spans="1:8" x14ac:dyDescent="0.25">
      <c r="A124" s="26" t="s">
        <v>206</v>
      </c>
      <c r="B124" s="16" t="s">
        <v>151</v>
      </c>
      <c r="C124" s="24">
        <f>C125+C126</f>
        <v>0</v>
      </c>
      <c r="D124" s="24">
        <f>D125+D126</f>
        <v>0</v>
      </c>
      <c r="E124" s="14" t="s">
        <v>37</v>
      </c>
      <c r="F124" s="14" t="s">
        <v>37</v>
      </c>
      <c r="H124" s="4"/>
    </row>
    <row r="125" spans="1:8" ht="25.5" x14ac:dyDescent="0.25">
      <c r="A125" s="26" t="s">
        <v>155</v>
      </c>
      <c r="B125" s="13" t="s">
        <v>152</v>
      </c>
      <c r="C125" s="23">
        <v>0</v>
      </c>
      <c r="D125" s="23">
        <v>0</v>
      </c>
      <c r="E125" s="14" t="s">
        <v>37</v>
      </c>
      <c r="F125" s="14" t="s">
        <v>37</v>
      </c>
      <c r="H125" s="4"/>
    </row>
    <row r="126" spans="1:8" ht="25.5" x14ac:dyDescent="0.25">
      <c r="A126" s="26" t="s">
        <v>156</v>
      </c>
      <c r="B126" s="13" t="s">
        <v>153</v>
      </c>
      <c r="C126" s="23">
        <v>0</v>
      </c>
      <c r="D126" s="23">
        <v>0</v>
      </c>
      <c r="E126" s="14" t="s">
        <v>37</v>
      </c>
      <c r="F126" s="14" t="s">
        <v>37</v>
      </c>
      <c r="H126" s="4"/>
    </row>
    <row r="127" spans="1:8" ht="25.5" x14ac:dyDescent="0.25">
      <c r="A127" s="26" t="s">
        <v>205</v>
      </c>
      <c r="B127" s="63" t="s">
        <v>200</v>
      </c>
      <c r="C127" s="23">
        <f>C128+C129</f>
        <v>0</v>
      </c>
      <c r="D127" s="23">
        <f>D128+D129</f>
        <v>0</v>
      </c>
      <c r="E127" s="14" t="s">
        <v>37</v>
      </c>
      <c r="F127" s="14" t="s">
        <v>37</v>
      </c>
      <c r="H127" s="4"/>
    </row>
    <row r="128" spans="1:8" ht="38.25" x14ac:dyDescent="0.25">
      <c r="A128" s="26" t="s">
        <v>203</v>
      </c>
      <c r="B128" s="13" t="s">
        <v>201</v>
      </c>
      <c r="C128" s="23">
        <v>0</v>
      </c>
      <c r="D128" s="23">
        <v>0</v>
      </c>
      <c r="E128" s="14" t="s">
        <v>37</v>
      </c>
      <c r="F128" s="14" t="s">
        <v>37</v>
      </c>
      <c r="H128" s="4"/>
    </row>
    <row r="129" spans="1:8" ht="30" customHeight="1" x14ac:dyDescent="0.25">
      <c r="A129" s="26" t="s">
        <v>204</v>
      </c>
      <c r="B129" s="13" t="s">
        <v>202</v>
      </c>
      <c r="C129" s="23">
        <v>0</v>
      </c>
      <c r="D129" s="23">
        <v>0</v>
      </c>
      <c r="E129" s="14" t="s">
        <v>37</v>
      </c>
      <c r="F129" s="14" t="s">
        <v>37</v>
      </c>
      <c r="H129" s="4"/>
    </row>
    <row r="130" spans="1:8" x14ac:dyDescent="0.25">
      <c r="A130" s="26" t="s">
        <v>157</v>
      </c>
      <c r="B130" s="16" t="s">
        <v>3</v>
      </c>
      <c r="C130" s="22">
        <f>C131+C132</f>
        <v>646388.40000000037</v>
      </c>
      <c r="D130" s="22">
        <f>D131+D132</f>
        <v>-630999.10000000009</v>
      </c>
      <c r="E130" s="22" t="s">
        <v>37</v>
      </c>
      <c r="F130" s="22" t="s">
        <v>37</v>
      </c>
    </row>
    <row r="131" spans="1:8" x14ac:dyDescent="0.25">
      <c r="A131" s="26" t="s">
        <v>158</v>
      </c>
      <c r="B131" s="13" t="s">
        <v>2</v>
      </c>
      <c r="C131" s="14">
        <f>-C7</f>
        <v>-2781292.5</v>
      </c>
      <c r="D131" s="14">
        <v>-2964061.6</v>
      </c>
      <c r="E131" s="14" t="s">
        <v>37</v>
      </c>
      <c r="F131" s="22" t="s">
        <v>37</v>
      </c>
    </row>
    <row r="132" spans="1:8" x14ac:dyDescent="0.25">
      <c r="A132" s="26" t="s">
        <v>159</v>
      </c>
      <c r="B132" s="13" t="s">
        <v>1</v>
      </c>
      <c r="C132" s="14">
        <f>C57</f>
        <v>3427680.9000000004</v>
      </c>
      <c r="D132" s="14">
        <v>2333062.5</v>
      </c>
      <c r="E132" s="14" t="s">
        <v>37</v>
      </c>
      <c r="F132" s="22" t="s">
        <v>37</v>
      </c>
    </row>
    <row r="133" spans="1:8" ht="21" customHeight="1" x14ac:dyDescent="0.25">
      <c r="A133" s="26" t="s">
        <v>37</v>
      </c>
      <c r="B133" s="16" t="s">
        <v>0</v>
      </c>
      <c r="C133" s="22">
        <f>C130+C124+C127</f>
        <v>646388.40000000037</v>
      </c>
      <c r="D133" s="22">
        <f>D130+D124+D127</f>
        <v>-630999.10000000009</v>
      </c>
      <c r="E133" s="22" t="s">
        <v>37</v>
      </c>
      <c r="F133" s="22" t="s">
        <v>37</v>
      </c>
    </row>
    <row r="134" spans="1:8" ht="39" customHeight="1" x14ac:dyDescent="0.25">
      <c r="A134" s="76"/>
      <c r="B134" s="76"/>
      <c r="C134" s="61"/>
      <c r="D134" s="74"/>
      <c r="E134" s="74"/>
      <c r="F134" s="74"/>
      <c r="G134" s="62"/>
    </row>
    <row r="135" spans="1:8" ht="32.25" customHeight="1" x14ac:dyDescent="0.3">
      <c r="A135" s="77" t="s">
        <v>228</v>
      </c>
      <c r="B135" s="78"/>
      <c r="C135" s="67"/>
      <c r="D135" s="68"/>
      <c r="E135" s="77" t="s">
        <v>231</v>
      </c>
      <c r="F135" s="77"/>
      <c r="G135" s="68"/>
    </row>
    <row r="136" spans="1:8" ht="30.75" customHeight="1" x14ac:dyDescent="0.25">
      <c r="A136" s="72" t="s">
        <v>232</v>
      </c>
      <c r="B136" s="73"/>
      <c r="C136" s="73"/>
      <c r="D136" s="1"/>
      <c r="E136" s="1"/>
      <c r="F136" s="1"/>
    </row>
    <row r="143" spans="1:8" x14ac:dyDescent="0.25">
      <c r="E143" s="60"/>
    </row>
  </sheetData>
  <mergeCells count="8">
    <mergeCell ref="C1:F1"/>
    <mergeCell ref="A2:F3"/>
    <mergeCell ref="A136:C136"/>
    <mergeCell ref="D134:F134"/>
    <mergeCell ref="E4:F4"/>
    <mergeCell ref="A134:B134"/>
    <mergeCell ref="A135:B135"/>
    <mergeCell ref="E135:F135"/>
  </mergeCells>
  <pageMargins left="0.59055118110236227" right="0" top="0" bottom="0.15748031496062992" header="0.31496062992125984" footer="0.31496062992125984"/>
  <pageSetup paperSize="9" scale="5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70" t="s">
        <v>189</v>
      </c>
      <c r="B2" s="71"/>
      <c r="C2" s="71"/>
      <c r="D2" s="71"/>
      <c r="E2" s="71"/>
      <c r="F2" s="71"/>
    </row>
    <row r="3" spans="1:11" ht="24" customHeight="1" x14ac:dyDescent="0.25">
      <c r="A3" s="71"/>
      <c r="B3" s="71"/>
      <c r="C3" s="71"/>
      <c r="D3" s="71"/>
      <c r="E3" s="71"/>
      <c r="F3" s="71"/>
    </row>
    <row r="4" spans="1:11" ht="20.25" x14ac:dyDescent="0.3">
      <c r="B4" s="2"/>
      <c r="C4" s="3"/>
      <c r="D4" s="3"/>
      <c r="E4" s="79" t="s">
        <v>35</v>
      </c>
      <c r="F4" s="79"/>
    </row>
    <row r="5" spans="1:11" ht="20.25" x14ac:dyDescent="0.3">
      <c r="B5" s="80" t="s">
        <v>193</v>
      </c>
      <c r="C5" s="80"/>
      <c r="D5" s="80"/>
      <c r="E5" s="80"/>
      <c r="F5" s="80"/>
      <c r="G5" s="81" t="s">
        <v>194</v>
      </c>
      <c r="H5" s="82"/>
      <c r="I5" s="82"/>
      <c r="J5" s="83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2021-10-14T04:47:15Z</dcterms:modified>
</cp:coreProperties>
</file>